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4"/>
  </bookViews>
  <sheets>
    <sheet name="GRaf_Con-Ind" sheetId="1" r:id="rId1"/>
    <sheet name="Indicadores por trimestre" sheetId="2" r:id="rId2"/>
    <sheet name="Cump_Ind_Plan_Rector" sheetId="3" r:id="rId3"/>
    <sheet name="Hoja1" sheetId="4" r:id="rId4"/>
    <sheet name="GRÁFICAS" sheetId="5" r:id="rId5"/>
  </sheets>
  <definedNames>
    <definedName name="_xlnm.Print_Area" localSheetId="4">'GRÁFICAS'!$A$1:$N$23</definedName>
    <definedName name="_xlnm.Print_Area" localSheetId="1">'Indicadores por trimestre'!$A$1:$T$13</definedName>
  </definedNames>
  <calcPr fullCalcOnLoad="1"/>
</workbook>
</file>

<file path=xl/comments3.xml><?xml version="1.0" encoding="utf-8"?>
<comments xmlns="http://schemas.openxmlformats.org/spreadsheetml/2006/main">
  <authors>
    <author>Instituto Tecnologico Superior de Escarcega</author>
  </authors>
  <commentList>
    <comment ref="E22" authorId="0">
      <text>
        <r>
          <rPr>
            <b/>
            <sz val="8"/>
            <rFont val="Tahoma"/>
            <family val="2"/>
          </rPr>
          <t>las metas que aquí se describan son las planteadas por cada ITS.</t>
        </r>
      </text>
    </comment>
  </commentList>
</comments>
</file>

<file path=xl/sharedStrings.xml><?xml version="1.0" encoding="utf-8"?>
<sst xmlns="http://schemas.openxmlformats.org/spreadsheetml/2006/main" count="130" uniqueCount="67">
  <si>
    <t>PLAN RECTOR -- ESTATUS DE CUMPLIMIENTO DE OBJETIVOS, METAS E INDICADORES</t>
  </si>
  <si>
    <t>No.</t>
  </si>
  <si>
    <t>Aspecto Ambiental</t>
  </si>
  <si>
    <t>Medidor/ Indicador</t>
  </si>
  <si>
    <t>Conclusiones - Indicar acciones realizadas por no cumplimiento de Indicadores</t>
  </si>
  <si>
    <t>Primer Trimestre</t>
  </si>
  <si>
    <t>Segundo Trimestre</t>
  </si>
  <si>
    <t>Tercer Trimestre</t>
  </si>
  <si>
    <t>Cuarto Trimestre</t>
  </si>
  <si>
    <t>USO DEL AGUA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</si>
  <si>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persona</t>
    </r>
  </si>
  <si>
    <t xml:space="preserve">GENERACIÓN DE RESIDUOS SÓLIDOS </t>
  </si>
  <si>
    <t>Kg/persona</t>
  </si>
  <si>
    <t xml:space="preserve"> Kg/persona </t>
  </si>
  <si>
    <t>USO DE ENERGÍA ELÉCTRICA</t>
  </si>
  <si>
    <t>Kw-H/ persona</t>
  </si>
  <si>
    <t xml:space="preserve">IT: </t>
  </si>
  <si>
    <t>Indicador Anual</t>
  </si>
  <si>
    <t xml:space="preserve">Indicador Anual </t>
  </si>
  <si>
    <t>Agua</t>
  </si>
  <si>
    <t>RSU´s</t>
  </si>
  <si>
    <t>Papel</t>
  </si>
  <si>
    <t>Energía Eléctrica</t>
  </si>
  <si>
    <t>Indicador</t>
  </si>
  <si>
    <t>Reduccion 
Esperada</t>
  </si>
  <si>
    <t>Consumo de Agua</t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</si>
  <si>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/ persona</t>
    </r>
  </si>
  <si>
    <t>RSU´s Enviados al Municipio</t>
  </si>
  <si>
    <t>Consumo de Papel</t>
  </si>
  <si>
    <t>Consumo de Energía Eléctrica</t>
  </si>
  <si>
    <r>
      <t>% alcanzado</t>
    </r>
    <r>
      <rPr>
        <sz val="10"/>
        <color indexed="10"/>
        <rFont val="Calibri"/>
        <family val="2"/>
      </rPr>
      <t xml:space="preserve">
+ Reduccion
- Incremento</t>
    </r>
  </si>
  <si>
    <t>Indicador alcanzado</t>
  </si>
  <si>
    <t>Indicador no alcanzado</t>
  </si>
  <si>
    <t>Observaciones</t>
  </si>
  <si>
    <t>RSU`s</t>
  </si>
  <si>
    <t>Diferencia</t>
  </si>
  <si>
    <t>UNIDAD DE MEDIDA</t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</si>
  <si>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 persona</t>
    </r>
  </si>
  <si>
    <t>Descripción</t>
  </si>
  <si>
    <t>ALCANZADO</t>
  </si>
  <si>
    <t>PORCENTAJES</t>
  </si>
  <si>
    <t>SUPERIOR DE CINTALAPA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</si>
  <si>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persona PARA RIEGO</t>
    </r>
  </si>
  <si>
    <t>Consumo de Agua para riego</t>
  </si>
  <si>
    <t xml:space="preserve">Resultado 2012
</t>
  </si>
  <si>
    <t>Resultado 2013</t>
  </si>
  <si>
    <t>6ta. Revisión por la Dirección
Sistema de Gestión Ambiental</t>
  </si>
  <si>
    <t>Agua RIEGO</t>
  </si>
  <si>
    <r>
      <t xml:space="preserve">ITS: </t>
    </r>
    <r>
      <rPr>
        <b/>
        <u val="single"/>
        <sz val="11"/>
        <color indexed="8"/>
        <rFont val="Calibri"/>
        <family val="2"/>
      </rPr>
      <t>CINTALAPA</t>
    </r>
  </si>
  <si>
    <t>Resultado 2014</t>
  </si>
  <si>
    <t>Resultado 2015</t>
  </si>
  <si>
    <t>No rebasar el consumo de AGUA 5.55 m3 por persona de manera anual, con vigilancia mensual</t>
  </si>
  <si>
    <t>No rebasar el consumo de AGUA de 13.55 m3 por persona de manera anual, con vigilancia mensual</t>
  </si>
  <si>
    <t>Mantener el indicador  del año anterior de la generación de RSU´s del ITSC enviados al Municipio de manera anual, con vigilancia mensual</t>
  </si>
  <si>
    <t>Disminuir en un 60% el Consumo de Papel Bond en las Oficinas del ITSC de manera anual, con vigilancia mensual</t>
  </si>
  <si>
    <t>Reducir un 25% el consumo de energía Eléctrica del ITSC de manera anual, con vigilancia mensual</t>
  </si>
  <si>
    <t>Metas 2015</t>
  </si>
  <si>
    <r>
      <t xml:space="preserve">2014
</t>
    </r>
    <r>
      <rPr>
        <sz val="12"/>
        <color indexed="8"/>
        <rFont val="Calibri"/>
        <family val="2"/>
      </rPr>
      <t>Alcanzado</t>
    </r>
  </si>
  <si>
    <t xml:space="preserve">Fecha de modificación: </t>
  </si>
  <si>
    <t>REPORTE DE INDICADORES DEL PLAN RECTOR 2015</t>
  </si>
  <si>
    <r>
      <t xml:space="preserve">Fecha: </t>
    </r>
    <r>
      <rPr>
        <u val="single"/>
        <sz val="11"/>
        <color indexed="8"/>
        <rFont val="Calibri"/>
        <family val="2"/>
      </rPr>
      <t>13</t>
    </r>
    <r>
      <rPr>
        <u val="single"/>
        <sz val="11"/>
        <color indexed="8"/>
        <rFont val="Calibri"/>
        <family val="2"/>
      </rPr>
      <t xml:space="preserve"> DE NOVIEMBRE DE 2015</t>
    </r>
  </si>
  <si>
    <r>
      <t xml:space="preserve">Alcanzado
</t>
    </r>
    <r>
      <rPr>
        <sz val="12"/>
        <color indexed="10"/>
        <rFont val="Calibri"/>
        <family val="2"/>
      </rPr>
      <t>2015</t>
    </r>
  </si>
  <si>
    <t>CIERRE 2015</t>
  </si>
  <si>
    <t>AGUA RIEGO</t>
  </si>
  <si>
    <t>Agua  CONSUMO</t>
  </si>
  <si>
    <t>Meta 2015</t>
  </si>
  <si>
    <t>Fecha: 13 NOV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</si>
</sst>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  <numFmt numFmtId="174" formatCode="0.000%"/>
    <numFmt numFmtId="175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25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mbria"/>
      <family val="1"/>
    </font>
    <font>
      <b/>
      <sz val="12"/>
      <color indexed="10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30"/>
      <color indexed="16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8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b/>
      <sz val="25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8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0" borderId="14" xfId="0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0" fillId="0" borderId="0" xfId="0" applyBorder="1" applyAlignment="1">
      <alignment/>
    </xf>
    <xf numFmtId="0" fontId="72" fillId="39" borderId="14" xfId="0" applyFont="1" applyFill="1" applyBorder="1" applyAlignment="1">
      <alignment horizontal="center" vertical="center" wrapText="1"/>
    </xf>
    <xf numFmtId="0" fontId="73" fillId="8" borderId="14" xfId="0" applyFont="1" applyFill="1" applyBorder="1" applyAlignment="1">
      <alignment vertical="center"/>
    </xf>
    <xf numFmtId="2" fontId="73" fillId="0" borderId="14" xfId="0" applyNumberFormat="1" applyFont="1" applyFill="1" applyBorder="1" applyAlignment="1">
      <alignment vertical="center"/>
    </xf>
    <xf numFmtId="172" fontId="73" fillId="15" borderId="14" xfId="0" applyNumberFormat="1" applyFont="1" applyFill="1" applyBorder="1" applyAlignment="1">
      <alignment horizontal="center" vertical="center"/>
    </xf>
    <xf numFmtId="173" fontId="73" fillId="0" borderId="14" xfId="0" applyNumberFormat="1" applyFont="1" applyFill="1" applyBorder="1" applyAlignment="1">
      <alignment vertical="center"/>
    </xf>
    <xf numFmtId="174" fontId="74" fillId="40" borderId="14" xfId="54" applyNumberFormat="1" applyFont="1" applyFill="1" applyBorder="1" applyAlignment="1">
      <alignment vertical="center"/>
    </xf>
    <xf numFmtId="0" fontId="73" fillId="16" borderId="14" xfId="0" applyFont="1" applyFill="1" applyBorder="1" applyAlignment="1">
      <alignment vertical="center"/>
    </xf>
    <xf numFmtId="0" fontId="73" fillId="19" borderId="14" xfId="0" applyFont="1" applyFill="1" applyBorder="1" applyAlignment="1">
      <alignment vertical="center"/>
    </xf>
    <xf numFmtId="0" fontId="73" fillId="41" borderId="14" xfId="0" applyFont="1" applyFill="1" applyBorder="1" applyAlignment="1">
      <alignment vertical="center"/>
    </xf>
    <xf numFmtId="0" fontId="7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42" borderId="17" xfId="0" applyFill="1" applyBorder="1" applyAlignment="1">
      <alignment/>
    </xf>
    <xf numFmtId="0" fontId="0" fillId="40" borderId="17" xfId="0" applyFill="1" applyBorder="1" applyAlignment="1">
      <alignment/>
    </xf>
    <xf numFmtId="2" fontId="0" fillId="0" borderId="14" xfId="0" applyNumberFormat="1" applyFont="1" applyFill="1" applyBorder="1" applyAlignment="1">
      <alignment horizontal="justify" vertical="center" wrapText="1"/>
    </xf>
    <xf numFmtId="2" fontId="0" fillId="0" borderId="14" xfId="0" applyNumberForma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75" fillId="8" borderId="14" xfId="0" applyFont="1" applyFill="1" applyBorder="1" applyAlignment="1">
      <alignment vertical="center"/>
    </xf>
    <xf numFmtId="0" fontId="75" fillId="16" borderId="14" xfId="0" applyFont="1" applyFill="1" applyBorder="1" applyAlignment="1">
      <alignment vertical="center"/>
    </xf>
    <xf numFmtId="0" fontId="75" fillId="19" borderId="14" xfId="0" applyFont="1" applyFill="1" applyBorder="1" applyAlignment="1">
      <alignment vertical="center"/>
    </xf>
    <xf numFmtId="0" fontId="75" fillId="41" borderId="14" xfId="0" applyFont="1" applyFill="1" applyBorder="1" applyAlignment="1">
      <alignment vertical="center"/>
    </xf>
    <xf numFmtId="0" fontId="75" fillId="39" borderId="14" xfId="0" applyFont="1" applyFill="1" applyBorder="1" applyAlignment="1">
      <alignment horizontal="center" vertical="center"/>
    </xf>
    <xf numFmtId="175" fontId="75" fillId="0" borderId="14" xfId="0" applyNumberFormat="1" applyFont="1" applyBorder="1" applyAlignment="1">
      <alignment horizontal="center" vertical="center" wrapText="1"/>
    </xf>
    <xf numFmtId="10" fontId="75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2" fontId="17" fillId="35" borderId="13" xfId="0" applyNumberFormat="1" applyFont="1" applyFill="1" applyBorder="1" applyAlignment="1">
      <alignment horizontal="center" vertical="center" wrapText="1"/>
    </xf>
    <xf numFmtId="2" fontId="17" fillId="37" borderId="14" xfId="0" applyNumberFormat="1" applyFont="1" applyFill="1" applyBorder="1" applyAlignment="1">
      <alignment horizontal="center" vertical="center" wrapText="1"/>
    </xf>
    <xf numFmtId="2" fontId="17" fillId="38" borderId="14" xfId="0" applyNumberFormat="1" applyFont="1" applyFill="1" applyBorder="1" applyAlignment="1">
      <alignment horizontal="center" vertical="center" wrapText="1"/>
    </xf>
    <xf numFmtId="2" fontId="17" fillId="43" borderId="14" xfId="0" applyNumberFormat="1" applyFont="1" applyFill="1" applyBorder="1" applyAlignment="1">
      <alignment horizontal="center" vertical="center" wrapText="1"/>
    </xf>
    <xf numFmtId="173" fontId="17" fillId="37" borderId="14" xfId="0" applyNumberFormat="1" applyFont="1" applyFill="1" applyBorder="1" applyAlignment="1">
      <alignment horizontal="center" vertical="center" wrapText="1"/>
    </xf>
    <xf numFmtId="173" fontId="76" fillId="37" borderId="14" xfId="0" applyNumberFormat="1" applyFont="1" applyFill="1" applyBorder="1" applyAlignment="1">
      <alignment horizontal="center" vertical="center" wrapText="1"/>
    </xf>
    <xf numFmtId="2" fontId="76" fillId="44" borderId="14" xfId="0" applyNumberFormat="1" applyFont="1" applyFill="1" applyBorder="1" applyAlignment="1">
      <alignment horizontal="center" vertical="center" wrapText="1"/>
    </xf>
    <xf numFmtId="173" fontId="75" fillId="0" borderId="14" xfId="0" applyNumberFormat="1" applyFont="1" applyBorder="1" applyAlignment="1">
      <alignment horizontal="center" vertical="center" wrapText="1"/>
    </xf>
    <xf numFmtId="0" fontId="77" fillId="0" borderId="14" xfId="0" applyFont="1" applyBorder="1" applyAlignment="1">
      <alignment horizontal="justify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173" fontId="17" fillId="35" borderId="13" xfId="0" applyNumberFormat="1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73" fontId="7" fillId="35" borderId="14" xfId="0" applyNumberFormat="1" applyFont="1" applyFill="1" applyBorder="1" applyAlignment="1">
      <alignment horizontal="center" vertical="center" wrapText="1"/>
    </xf>
    <xf numFmtId="2" fontId="76" fillId="43" borderId="14" xfId="0" applyNumberFormat="1" applyFont="1" applyFill="1" applyBorder="1" applyAlignment="1">
      <alignment horizontal="center" vertical="center" wrapText="1"/>
    </xf>
    <xf numFmtId="2" fontId="17" fillId="44" borderId="14" xfId="0" applyNumberFormat="1" applyFont="1" applyFill="1" applyBorder="1" applyAlignment="1">
      <alignment horizontal="center" vertical="center" wrapText="1"/>
    </xf>
    <xf numFmtId="0" fontId="3" fillId="45" borderId="0" xfId="0" applyFont="1" applyFill="1" applyAlignment="1">
      <alignment horizontal="center"/>
    </xf>
    <xf numFmtId="9" fontId="45" fillId="35" borderId="13" xfId="0" applyNumberFormat="1" applyFont="1" applyFill="1" applyBorder="1" applyAlignment="1">
      <alignment horizontal="center" vertical="center" wrapText="1"/>
    </xf>
    <xf numFmtId="9" fontId="45" fillId="37" borderId="14" xfId="0" applyNumberFormat="1" applyFont="1" applyFill="1" applyBorder="1" applyAlignment="1">
      <alignment horizontal="center" vertical="center" wrapText="1"/>
    </xf>
    <xf numFmtId="9" fontId="45" fillId="38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79" fillId="39" borderId="14" xfId="0" applyFont="1" applyFill="1" applyBorder="1" applyAlignment="1">
      <alignment horizontal="center" vertical="center" wrapText="1"/>
    </xf>
    <xf numFmtId="0" fontId="79" fillId="39" borderId="14" xfId="0" applyFont="1" applyFill="1" applyBorder="1" applyAlignment="1">
      <alignment horizontal="center" vertical="center"/>
    </xf>
    <xf numFmtId="0" fontId="70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/>
    </xf>
    <xf numFmtId="0" fontId="73" fillId="46" borderId="14" xfId="0" applyFont="1" applyFill="1" applyBorder="1" applyAlignment="1">
      <alignment horizontal="left" vertical="center"/>
    </xf>
    <xf numFmtId="0" fontId="73" fillId="16" borderId="14" xfId="0" applyFont="1" applyFill="1" applyBorder="1" applyAlignment="1">
      <alignment horizontal="left" vertical="center"/>
    </xf>
    <xf numFmtId="0" fontId="73" fillId="19" borderId="14" xfId="0" applyFont="1" applyFill="1" applyBorder="1" applyAlignment="1">
      <alignment horizontal="left" vertical="center"/>
    </xf>
    <xf numFmtId="0" fontId="73" fillId="41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5" fillId="41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80" fillId="16" borderId="14" xfId="0" applyFont="1" applyFill="1" applyBorder="1" applyAlignment="1">
      <alignment horizontal="center" wrapText="1"/>
    </xf>
    <xf numFmtId="0" fontId="81" fillId="44" borderId="0" xfId="0" applyFont="1" applyFill="1" applyAlignment="1">
      <alignment horizontal="center"/>
    </xf>
    <xf numFmtId="0" fontId="75" fillId="46" borderId="14" xfId="0" applyFont="1" applyFill="1" applyBorder="1" applyAlignment="1">
      <alignment horizontal="left" vertical="center"/>
    </xf>
    <xf numFmtId="0" fontId="75" fillId="19" borderId="14" xfId="0" applyFont="1" applyFill="1" applyBorder="1" applyAlignment="1">
      <alignment horizontal="left" vertical="center"/>
    </xf>
    <xf numFmtId="0" fontId="75" fillId="39" borderId="14" xfId="0" applyFont="1" applyFill="1" applyBorder="1" applyAlignment="1">
      <alignment horizontal="center" vertical="center"/>
    </xf>
    <xf numFmtId="0" fontId="75" fillId="39" borderId="14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"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rPr>
              <a:t>Cierre Indicadores 2015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95"/>
          <c:w val="0.956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'Indicadores por trimestre'!$U$19:$U$22</c:f>
              <c:strCache>
                <c:ptCount val="4"/>
                <c:pt idx="0">
                  <c:v>Agua</c:v>
                </c:pt>
                <c:pt idx="1">
                  <c:v>RSU`s</c:v>
                </c:pt>
                <c:pt idx="2">
                  <c:v>Papel</c:v>
                </c:pt>
                <c:pt idx="3">
                  <c:v>Energía Eléctrica</c:v>
                </c:pt>
              </c:strCache>
            </c:strRef>
          </c:cat>
          <c:val>
            <c:numRef>
              <c:f>'Indicadores por trimestre'!$Y$19:$Y$22</c:f>
              <c:numCache>
                <c:ptCount val="4"/>
                <c:pt idx="0">
                  <c:v>9.554561602854946</c:v>
                </c:pt>
                <c:pt idx="1">
                  <c:v>19.925310188522985</c:v>
                </c:pt>
                <c:pt idx="2">
                  <c:v>61.36964187242025</c:v>
                </c:pt>
                <c:pt idx="3">
                  <c:v>42.050405672871776</c:v>
                </c:pt>
              </c:numCache>
            </c:numRef>
          </c:val>
          <c:shape val="box"/>
        </c:ser>
        <c:shape val="box"/>
        <c:axId val="22900966"/>
        <c:axId val="4782103"/>
      </c:bar3DChart>
      <c:catAx>
        <c:axId val="22900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2103"/>
        <c:crosses val="autoZero"/>
        <c:auto val="1"/>
        <c:lblOffset val="100"/>
        <c:tickLblSkip val="1"/>
        <c:noMultiLvlLbl val="0"/>
      </c:catAx>
      <c:valAx>
        <c:axId val="4782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00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AGUA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9"/>
          <c:w val="0.958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GRÁFICAS!$Q$3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GRÁFICAS!$R$2:$V$2</c:f>
              <c:strCache/>
            </c:strRef>
          </c:cat>
          <c:val>
            <c:numRef>
              <c:f>GRÁFICAS!$R$3:$V$3</c:f>
              <c:numCache/>
            </c:numRef>
          </c:val>
          <c:smooth val="0"/>
        </c:ser>
        <c:ser>
          <c:idx val="1"/>
          <c:order val="1"/>
          <c:tx>
            <c:strRef>
              <c:f>GRÁFICAS!$Q$4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GRÁFICAS!$R$2:$V$2</c:f>
              <c:strCache/>
            </c:strRef>
          </c:cat>
          <c:val>
            <c:numRef>
              <c:f>GRÁFICAS!$R$4:$V$4</c:f>
              <c:numCache/>
            </c:numRef>
          </c:val>
          <c:smooth val="0"/>
        </c:ser>
        <c:marker val="1"/>
        <c:axId val="43038928"/>
        <c:axId val="51806033"/>
      </c:lineChart>
      <c:catAx>
        <c:axId val="4303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06033"/>
        <c:crosses val="autoZero"/>
        <c:auto val="1"/>
        <c:lblOffset val="100"/>
        <c:tickLblSkip val="1"/>
        <c:noMultiLvlLbl val="0"/>
      </c:catAx>
      <c:valAx>
        <c:axId val="5180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89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RSU´s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0075"/>
          <c:w val="0.958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GRÁFICAS!$Q$7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GRÁFICAS!$R$6:$V$6</c:f>
              <c:strCache/>
            </c:strRef>
          </c:cat>
          <c:val>
            <c:numRef>
              <c:f>GRÁFICAS!$R$7:$V$7</c:f>
              <c:numCache/>
            </c:numRef>
          </c:val>
          <c:smooth val="0"/>
        </c:ser>
        <c:ser>
          <c:idx val="1"/>
          <c:order val="1"/>
          <c:tx>
            <c:strRef>
              <c:f>GRÁFICAS!$Q$8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GRÁFICAS!$R$6:$V$6</c:f>
              <c:strCache/>
            </c:strRef>
          </c:cat>
          <c:val>
            <c:numRef>
              <c:f>GRÁFICAS!$R$8:$V$8</c:f>
              <c:numCache/>
            </c:numRef>
          </c:val>
          <c:smooth val="0"/>
        </c:ser>
        <c:marker val="1"/>
        <c:axId val="63601114"/>
        <c:axId val="35539115"/>
      </c:lineChart>
      <c:catAx>
        <c:axId val="63601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39115"/>
        <c:crosses val="autoZero"/>
        <c:auto val="1"/>
        <c:lblOffset val="100"/>
        <c:tickLblSkip val="1"/>
        <c:noMultiLvlLbl val="0"/>
      </c:catAx>
      <c:valAx>
        <c:axId val="35539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011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775"/>
          <c:w val="0.958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GRÁFICAS!$Q$11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GRÁFICAS!$R$10:$V$10</c:f>
              <c:strCache/>
            </c:strRef>
          </c:cat>
          <c:val>
            <c:numRef>
              <c:f>GRÁFICAS!$R$11:$V$11</c:f>
              <c:numCache/>
            </c:numRef>
          </c:val>
          <c:smooth val="0"/>
        </c:ser>
        <c:ser>
          <c:idx val="1"/>
          <c:order val="1"/>
          <c:tx>
            <c:strRef>
              <c:f>GRÁFICAS!$Q$12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GRÁFICAS!$R$10:$V$10</c:f>
              <c:strCache/>
            </c:strRef>
          </c:cat>
          <c:val>
            <c:numRef>
              <c:f>GRÁFICAS!$R$12:$V$12</c:f>
              <c:numCache/>
            </c:numRef>
          </c:val>
          <c:smooth val="0"/>
        </c:ser>
        <c:marker val="1"/>
        <c:axId val="51416580"/>
        <c:axId val="60096037"/>
      </c:lineChart>
      <c:catAx>
        <c:axId val="51416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96037"/>
        <c:crosses val="autoZero"/>
        <c:auto val="1"/>
        <c:lblOffset val="100"/>
        <c:tickLblSkip val="1"/>
        <c:noMultiLvlLbl val="0"/>
      </c:catAx>
      <c:valAx>
        <c:axId val="6009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5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ENERGÍA ELÉCTRICA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225"/>
          <c:w val="0.9572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GRÁFICAS!$Q$15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GRÁFICAS!$R$14:$V$14</c:f>
              <c:strCache/>
            </c:strRef>
          </c:cat>
          <c:val>
            <c:numRef>
              <c:f>GRÁFICAS!$R$15:$V$15</c:f>
              <c:numCache/>
            </c:numRef>
          </c:val>
          <c:smooth val="0"/>
        </c:ser>
        <c:ser>
          <c:idx val="1"/>
          <c:order val="1"/>
          <c:tx>
            <c:strRef>
              <c:f>GRÁFICAS!$Q$16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GRÁFICAS!$R$14:$V$14</c:f>
              <c:strCache/>
            </c:strRef>
          </c:cat>
          <c:val>
            <c:numRef>
              <c:f>GRÁFICAS!$R$16:$V$16</c:f>
              <c:numCache/>
            </c:numRef>
          </c:val>
          <c:smooth val="0"/>
        </c:ser>
        <c:marker val="1"/>
        <c:axId val="3993422"/>
        <c:axId val="35940799"/>
      </c:lineChart>
      <c:catAx>
        <c:axId val="3993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40799"/>
        <c:crosses val="autoZero"/>
        <c:auto val="1"/>
        <c:lblOffset val="100"/>
        <c:tickLblSkip val="1"/>
        <c:noMultiLvlLbl val="0"/>
      </c:catAx>
      <c:valAx>
        <c:axId val="35940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indicador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4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5"/>
          <c:w val="0.973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GRÁFICAS!$Q$21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GRÁFICAS!$R$20:$V$20</c:f>
              <c:strCache/>
            </c:strRef>
          </c:cat>
          <c:val>
            <c:numRef>
              <c:f>GRÁFICAS!$R$21:$V$21</c:f>
              <c:numCache/>
            </c:numRef>
          </c:val>
          <c:smooth val="0"/>
        </c:ser>
        <c:ser>
          <c:idx val="1"/>
          <c:order val="1"/>
          <c:tx>
            <c:strRef>
              <c:f>GRÁFICAS!$Q$22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GRÁFICAS!$R$20:$V$20</c:f>
              <c:strCache/>
            </c:strRef>
          </c:cat>
          <c:val>
            <c:numRef>
              <c:f>GRÁFICAS!$R$22:$V$22</c:f>
              <c:numCache/>
            </c:numRef>
          </c:val>
          <c:smooth val="0"/>
        </c:ser>
        <c:marker val="1"/>
        <c:axId val="55031736"/>
        <c:axId val="25523577"/>
      </c:lineChart>
      <c:catAx>
        <c:axId val="550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3577"/>
        <c:crosses val="autoZero"/>
        <c:auto val="1"/>
        <c:lblOffset val="100"/>
        <c:tickLblSkip val="1"/>
        <c:noMultiLvlLbl val="0"/>
      </c:catAx>
      <c:valAx>
        <c:axId val="25523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1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8845"/>
          <c:w val="0.3587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7</xdr:col>
      <xdr:colOff>0</xdr:colOff>
      <xdr:row>9</xdr:row>
      <xdr:rowOff>209550</xdr:rowOff>
    </xdr:to>
    <xdr:graphicFrame>
      <xdr:nvGraphicFramePr>
        <xdr:cNvPr id="1" name="4 Gráfico"/>
        <xdr:cNvGraphicFramePr/>
      </xdr:nvGraphicFramePr>
      <xdr:xfrm>
        <a:off x="762000" y="47625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7</xdr:col>
      <xdr:colOff>0</xdr:colOff>
      <xdr:row>22</xdr:row>
      <xdr:rowOff>28575</xdr:rowOff>
    </xdr:to>
    <xdr:graphicFrame>
      <xdr:nvGraphicFramePr>
        <xdr:cNvPr id="2" name="5 Gráfico"/>
        <xdr:cNvGraphicFramePr/>
      </xdr:nvGraphicFramePr>
      <xdr:xfrm>
        <a:off x="762000" y="3133725"/>
        <a:ext cx="4572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0</xdr:row>
      <xdr:rowOff>123825</xdr:rowOff>
    </xdr:from>
    <xdr:to>
      <xdr:col>13</xdr:col>
      <xdr:colOff>228600</xdr:colOff>
      <xdr:row>9</xdr:row>
      <xdr:rowOff>304800</xdr:rowOff>
    </xdr:to>
    <xdr:graphicFrame>
      <xdr:nvGraphicFramePr>
        <xdr:cNvPr id="3" name="3 Gráfico"/>
        <xdr:cNvGraphicFramePr/>
      </xdr:nvGraphicFramePr>
      <xdr:xfrm>
        <a:off x="5562600" y="123825"/>
        <a:ext cx="4572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9</xdr:row>
      <xdr:rowOff>523875</xdr:rowOff>
    </xdr:from>
    <xdr:to>
      <xdr:col>13</xdr:col>
      <xdr:colOff>238125</xdr:colOff>
      <xdr:row>21</xdr:row>
      <xdr:rowOff>142875</xdr:rowOff>
    </xdr:to>
    <xdr:graphicFrame>
      <xdr:nvGraphicFramePr>
        <xdr:cNvPr id="4" name="6 Gráfico"/>
        <xdr:cNvGraphicFramePr/>
      </xdr:nvGraphicFramePr>
      <xdr:xfrm>
        <a:off x="5572125" y="3057525"/>
        <a:ext cx="45720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247650</xdr:colOff>
      <xdr:row>26</xdr:row>
      <xdr:rowOff>180975</xdr:rowOff>
    </xdr:from>
    <xdr:to>
      <xdr:col>21</xdr:col>
      <xdr:colOff>66675</xdr:colOff>
      <xdr:row>43</xdr:row>
      <xdr:rowOff>76200</xdr:rowOff>
    </xdr:to>
    <xdr:graphicFrame>
      <xdr:nvGraphicFramePr>
        <xdr:cNvPr id="5" name="4 Gráfico"/>
        <xdr:cNvGraphicFramePr/>
      </xdr:nvGraphicFramePr>
      <xdr:xfrm>
        <a:off x="10915650" y="7181850"/>
        <a:ext cx="521017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"/>
  <sheetViews>
    <sheetView zoomScale="93" zoomScaleNormal="93" zoomScalePageLayoutView="40" workbookViewId="0" topLeftCell="A1">
      <selection activeCell="B4" sqref="B4"/>
    </sheetView>
  </sheetViews>
  <sheetFormatPr defaultColWidth="11.421875" defaultRowHeight="15"/>
  <cols>
    <col min="1" max="1" width="6.28125" style="0" customWidth="1"/>
    <col min="2" max="2" width="21.8515625" style="0" bestFit="1" customWidth="1"/>
    <col min="3" max="3" width="33.57421875" style="0" customWidth="1"/>
    <col min="4" max="4" width="16.7109375" style="0" customWidth="1"/>
    <col min="5" max="5" width="13.57421875" style="0" hidden="1" customWidth="1"/>
    <col min="6" max="13" width="15.00390625" style="0" hidden="1" customWidth="1"/>
    <col min="14" max="14" width="13.8515625" style="0" hidden="1" customWidth="1"/>
    <col min="15" max="18" width="15.00390625" style="0" hidden="1" customWidth="1"/>
    <col min="19" max="19" width="13.8515625" style="0" customWidth="1"/>
    <col min="20" max="20" width="38.57421875" style="0" hidden="1" customWidth="1"/>
  </cols>
  <sheetData>
    <row r="1" s="1" customFormat="1" ht="15"/>
    <row r="2" spans="2:3" s="1" customFormat="1" ht="15">
      <c r="B2" s="12" t="s">
        <v>16</v>
      </c>
      <c r="C2" s="1" t="s">
        <v>41</v>
      </c>
    </row>
    <row r="3" s="1" customFormat="1" ht="15">
      <c r="B3" s="1" t="s">
        <v>66</v>
      </c>
    </row>
    <row r="4" spans="5:20" s="1" customFormat="1" ht="15"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1" customFormat="1" ht="23.2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="1" customFormat="1" ht="15.75" thickBot="1"/>
    <row r="7" spans="1:25" s="1" customFormat="1" ht="35.25" customHeight="1" thickBot="1">
      <c r="A7" s="73" t="s">
        <v>1</v>
      </c>
      <c r="B7" s="73" t="s">
        <v>2</v>
      </c>
      <c r="C7" s="73" t="s">
        <v>56</v>
      </c>
      <c r="D7" s="73" t="s">
        <v>3</v>
      </c>
      <c r="E7" s="76" t="s">
        <v>44</v>
      </c>
      <c r="F7" s="77"/>
      <c r="G7" s="77"/>
      <c r="H7" s="77"/>
      <c r="I7" s="78"/>
      <c r="J7" s="67" t="s">
        <v>45</v>
      </c>
      <c r="K7" s="68"/>
      <c r="L7" s="68"/>
      <c r="M7" s="68"/>
      <c r="N7" s="69"/>
      <c r="O7" s="67" t="s">
        <v>49</v>
      </c>
      <c r="P7" s="68"/>
      <c r="Q7" s="68"/>
      <c r="R7" s="68"/>
      <c r="S7" s="69"/>
      <c r="T7" s="71" t="s">
        <v>4</v>
      </c>
      <c r="U7" s="67" t="s">
        <v>50</v>
      </c>
      <c r="V7" s="68"/>
      <c r="W7" s="68"/>
      <c r="X7" s="68"/>
      <c r="Y7" s="69"/>
    </row>
    <row r="8" spans="1:25" s="1" customFormat="1" ht="48" thickBot="1">
      <c r="A8" s="74"/>
      <c r="B8" s="74"/>
      <c r="C8" s="74"/>
      <c r="D8" s="74"/>
      <c r="E8" s="2" t="s">
        <v>5</v>
      </c>
      <c r="F8" s="3" t="s">
        <v>6</v>
      </c>
      <c r="G8" s="3" t="s">
        <v>7</v>
      </c>
      <c r="H8" s="4" t="s">
        <v>8</v>
      </c>
      <c r="I8" s="15" t="s">
        <v>18</v>
      </c>
      <c r="J8" s="2" t="s">
        <v>5</v>
      </c>
      <c r="K8" s="3" t="s">
        <v>6</v>
      </c>
      <c r="L8" s="3" t="s">
        <v>7</v>
      </c>
      <c r="M8" s="4" t="s">
        <v>8</v>
      </c>
      <c r="N8" s="15" t="s">
        <v>17</v>
      </c>
      <c r="O8" s="2" t="s">
        <v>5</v>
      </c>
      <c r="P8" s="3" t="s">
        <v>6</v>
      </c>
      <c r="Q8" s="3" t="s">
        <v>7</v>
      </c>
      <c r="R8" s="4" t="s">
        <v>8</v>
      </c>
      <c r="S8" s="15" t="s">
        <v>17</v>
      </c>
      <c r="T8" s="72"/>
      <c r="U8" s="2" t="s">
        <v>5</v>
      </c>
      <c r="V8" s="3" t="s">
        <v>6</v>
      </c>
      <c r="W8" s="3" t="s">
        <v>7</v>
      </c>
      <c r="X8" s="4" t="s">
        <v>8</v>
      </c>
      <c r="Y8" s="15" t="s">
        <v>17</v>
      </c>
    </row>
    <row r="9" spans="1:25" s="7" customFormat="1" ht="42.75">
      <c r="A9" s="79">
        <v>1</v>
      </c>
      <c r="B9" s="5" t="s">
        <v>9</v>
      </c>
      <c r="C9" s="63" t="s">
        <v>51</v>
      </c>
      <c r="D9" s="5" t="s">
        <v>10</v>
      </c>
      <c r="E9" s="46">
        <v>0.1027299666842013</v>
      </c>
      <c r="F9" s="46">
        <v>0.10425340844150544</v>
      </c>
      <c r="G9" s="46">
        <v>0.10213361315145156</v>
      </c>
      <c r="H9" s="46">
        <v>0.1167420814479638</v>
      </c>
      <c r="I9" s="49">
        <f>AVERAGE(E9:H9)</f>
        <v>0.10646476743128053</v>
      </c>
      <c r="J9" s="46">
        <v>1.3656217727400746</v>
      </c>
      <c r="K9" s="46">
        <v>1.3827251605204363</v>
      </c>
      <c r="L9" s="46">
        <v>0.8010969212828791</v>
      </c>
      <c r="M9" s="46">
        <v>0.6797859837816925</v>
      </c>
      <c r="N9" s="60">
        <f>SUM(J9:M9)</f>
        <v>4.229229838325082</v>
      </c>
      <c r="O9" s="46">
        <v>1.2178725793796907</v>
      </c>
      <c r="P9" s="46">
        <v>1.4783391515814954</v>
      </c>
      <c r="Q9" s="46">
        <v>1.2984336871156046</v>
      </c>
      <c r="R9" s="46">
        <v>0.1876196553924697</v>
      </c>
      <c r="S9" s="49">
        <f>SUM(O9:R9)</f>
        <v>4.18226507346926</v>
      </c>
      <c r="T9" s="6"/>
      <c r="U9" s="46">
        <v>1.3137738096635703</v>
      </c>
      <c r="V9" s="46">
        <v>1.2575464892868609</v>
      </c>
      <c r="W9" s="46">
        <v>1.2113476816795217</v>
      </c>
      <c r="X9" s="46"/>
      <c r="Y9" s="49">
        <f>SUM(U9:X9)</f>
        <v>3.782667980629953</v>
      </c>
    </row>
    <row r="10" spans="1:25" s="7" customFormat="1" ht="60" customHeight="1">
      <c r="A10" s="80"/>
      <c r="B10" s="5" t="s">
        <v>9</v>
      </c>
      <c r="C10" s="63" t="s">
        <v>52</v>
      </c>
      <c r="D10" s="5" t="s">
        <v>42</v>
      </c>
      <c r="E10" s="56">
        <v>0.60644266175697</v>
      </c>
      <c r="F10" s="56">
        <v>0.39212180586170303</v>
      </c>
      <c r="G10" s="56">
        <v>0.24563658621895768</v>
      </c>
      <c r="H10" s="56">
        <v>0.3784841628959277</v>
      </c>
      <c r="I10" s="49">
        <v>0.4056713041833896</v>
      </c>
      <c r="J10" s="46">
        <v>5.717420424231486</v>
      </c>
      <c r="K10" s="46">
        <v>3.521127796088426</v>
      </c>
      <c r="L10" s="46">
        <v>1.4998040639005916</v>
      </c>
      <c r="M10" s="46">
        <v>21.10631634001344</v>
      </c>
      <c r="N10" s="60">
        <f>SUM(J10:M10)</f>
        <v>31.844668624233943</v>
      </c>
      <c r="O10" s="46">
        <v>2.5835829321047394</v>
      </c>
      <c r="P10" s="46">
        <v>3.0489987940762893</v>
      </c>
      <c r="Q10" s="46">
        <v>2.605978719514092</v>
      </c>
      <c r="R10" s="46">
        <v>2.550989151244416</v>
      </c>
      <c r="S10" s="49">
        <f>SUM(O10:R10)</f>
        <v>10.789549596939537</v>
      </c>
      <c r="T10" s="6"/>
      <c r="U10" s="46">
        <v>3.4995005010528386</v>
      </c>
      <c r="V10" s="46">
        <v>3.227960894026676</v>
      </c>
      <c r="W10" s="46">
        <v>2.8820134635847463</v>
      </c>
      <c r="X10" s="46"/>
      <c r="Y10" s="49">
        <f>SUM(U10:X10)</f>
        <v>9.60947485866426</v>
      </c>
    </row>
    <row r="11" spans="1:25" s="7" customFormat="1" ht="68.25" customHeight="1">
      <c r="A11" s="8">
        <v>2</v>
      </c>
      <c r="B11" s="70" t="s">
        <v>11</v>
      </c>
      <c r="C11" s="64" t="s">
        <v>53</v>
      </c>
      <c r="D11" s="9" t="s">
        <v>12</v>
      </c>
      <c r="E11" s="50">
        <v>0.5472564438759445</v>
      </c>
      <c r="F11" s="50">
        <v>0.3555020128184756</v>
      </c>
      <c r="G11" s="50">
        <v>0.29068185759347803</v>
      </c>
      <c r="H11" s="50">
        <v>0.2805208333333333</v>
      </c>
      <c r="I11" s="50">
        <f>AVERAGE(E11:H11)</f>
        <v>0.3684902869053079</v>
      </c>
      <c r="J11" s="47">
        <v>0.7614125623632495</v>
      </c>
      <c r="K11" s="47">
        <v>0.6719835006638156</v>
      </c>
      <c r="L11" s="47">
        <v>0.41828060848445825</v>
      </c>
      <c r="M11" s="47">
        <v>0.5033339155258519</v>
      </c>
      <c r="N11" s="47">
        <f>SUM(J11:M11)</f>
        <v>2.355010587037375</v>
      </c>
      <c r="O11" s="47">
        <v>0.45805393563148467</v>
      </c>
      <c r="P11" s="47">
        <v>0.415834796238942</v>
      </c>
      <c r="Q11" s="47">
        <v>0.39369502259525846</v>
      </c>
      <c r="R11" s="47">
        <v>0.5128064808473098</v>
      </c>
      <c r="S11" s="47">
        <f>SUM(O11:R11)</f>
        <v>1.780390235312995</v>
      </c>
      <c r="T11" s="10"/>
      <c r="U11" s="47">
        <v>0.5442308876206768</v>
      </c>
      <c r="V11" s="47">
        <v>0.5031872576440307</v>
      </c>
      <c r="W11" s="47">
        <v>0.3782238130959987</v>
      </c>
      <c r="X11" s="47"/>
      <c r="Y11" s="47">
        <f>SUM(U11:X11)</f>
        <v>1.4256419583607063</v>
      </c>
    </row>
    <row r="12" spans="1:25" s="7" customFormat="1" ht="78.75" customHeight="1">
      <c r="A12" s="8">
        <v>3</v>
      </c>
      <c r="B12" s="70"/>
      <c r="C12" s="64" t="s">
        <v>54</v>
      </c>
      <c r="D12" s="9" t="s">
        <v>13</v>
      </c>
      <c r="E12" s="47">
        <v>15.5</v>
      </c>
      <c r="F12" s="47">
        <v>8.899970879440884</v>
      </c>
      <c r="G12" s="47">
        <v>9.088724406421223</v>
      </c>
      <c r="H12" s="47">
        <v>19.90291262135922</v>
      </c>
      <c r="I12" s="51">
        <f>AVERAGE(E12:H12)</f>
        <v>13.347901976805332</v>
      </c>
      <c r="J12" s="47">
        <v>3.9285714285714284</v>
      </c>
      <c r="K12" s="47">
        <v>34.31977651592833</v>
      </c>
      <c r="L12" s="47">
        <v>29.491189806577513</v>
      </c>
      <c r="M12" s="47">
        <v>39.486200822078686</v>
      </c>
      <c r="N12" s="47">
        <f>SUM(J12:M12)</f>
        <v>107.22573857315597</v>
      </c>
      <c r="O12" s="47">
        <v>37.53244120032441</v>
      </c>
      <c r="P12" s="47">
        <v>18.122048089308716</v>
      </c>
      <c r="Q12" s="47">
        <v>5.462551570929864</v>
      </c>
      <c r="R12" s="47">
        <v>12.771739130434781</v>
      </c>
      <c r="S12" s="47">
        <f>SUM(O12:R12)</f>
        <v>73.88877999099778</v>
      </c>
      <c r="T12" s="10"/>
      <c r="U12" s="47">
        <v>3.1396190016879673</v>
      </c>
      <c r="V12" s="47">
        <v>19.642857142857142</v>
      </c>
      <c r="W12" s="47">
        <v>5.761024182076813</v>
      </c>
      <c r="X12" s="47"/>
      <c r="Y12" s="47">
        <f>SUM(U12:X12)</f>
        <v>28.543500326621924</v>
      </c>
    </row>
    <row r="13" spans="1:25" s="7" customFormat="1" ht="66.75" customHeight="1">
      <c r="A13" s="58">
        <v>4</v>
      </c>
      <c r="B13" s="57" t="s">
        <v>14</v>
      </c>
      <c r="C13" s="65" t="s">
        <v>55</v>
      </c>
      <c r="D13" s="57" t="s">
        <v>15</v>
      </c>
      <c r="E13" s="48">
        <v>22.528150398176198</v>
      </c>
      <c r="F13" s="48">
        <v>26.015816515705282</v>
      </c>
      <c r="G13" s="48">
        <v>32.4041156409213</v>
      </c>
      <c r="H13" s="48">
        <v>22.90677083333333</v>
      </c>
      <c r="I13" s="52">
        <f>AVERAGE(E13:H13)</f>
        <v>25.963713347034023</v>
      </c>
      <c r="J13" s="48">
        <v>68.84429127440622</v>
      </c>
      <c r="K13" s="48">
        <v>81.38624745333406</v>
      </c>
      <c r="L13" s="48">
        <v>54.46758553859962</v>
      </c>
      <c r="M13" s="48">
        <v>39.93686554577034</v>
      </c>
      <c r="N13" s="61">
        <f>SUM(J13:M13)</f>
        <v>244.63498981211023</v>
      </c>
      <c r="O13" s="48">
        <v>43.21964419460939</v>
      </c>
      <c r="P13" s="48">
        <v>51.17407230647372</v>
      </c>
      <c r="Q13" s="48">
        <v>53.17805661573341</v>
      </c>
      <c r="R13" s="48">
        <v>37.6806729064044</v>
      </c>
      <c r="S13" s="61">
        <f>SUM(O13:R13)</f>
        <v>185.25244602322093</v>
      </c>
      <c r="T13" s="11"/>
      <c r="U13" s="48">
        <v>36.22026087200354</v>
      </c>
      <c r="V13" s="48">
        <v>41.09811273091099</v>
      </c>
      <c r="W13" s="48">
        <v>30.034667348624183</v>
      </c>
      <c r="X13" s="48"/>
      <c r="Y13" s="61">
        <f>SUM(U13:X13)</f>
        <v>107.35304095153872</v>
      </c>
    </row>
    <row r="18" spans="21:24" ht="15">
      <c r="U18" t="s">
        <v>62</v>
      </c>
      <c r="V18">
        <v>2014</v>
      </c>
      <c r="W18">
        <v>2015</v>
      </c>
      <c r="X18" s="35" t="s">
        <v>35</v>
      </c>
    </row>
    <row r="19" spans="21:25" ht="15">
      <c r="U19" t="s">
        <v>19</v>
      </c>
      <c r="V19" s="36">
        <f>S9</f>
        <v>4.18226507346926</v>
      </c>
      <c r="W19" s="36">
        <f>Y9</f>
        <v>3.782667980629953</v>
      </c>
      <c r="X19" s="37">
        <f>V19-W19</f>
        <v>0.39959709283930733</v>
      </c>
      <c r="Y19" s="28">
        <f>100-(W19*100/V19)</f>
        <v>9.554561602854946</v>
      </c>
    </row>
    <row r="20" spans="21:25" ht="15">
      <c r="U20" t="s">
        <v>34</v>
      </c>
      <c r="V20" s="36">
        <f>S11</f>
        <v>1.780390235312995</v>
      </c>
      <c r="W20" s="36">
        <f>Y11</f>
        <v>1.4256419583607063</v>
      </c>
      <c r="X20" s="37">
        <f>V20-W20</f>
        <v>0.3547482769522887</v>
      </c>
      <c r="Y20" s="28">
        <f>100-(W20*100/V20)</f>
        <v>19.925310188522985</v>
      </c>
    </row>
    <row r="21" spans="21:25" ht="15">
      <c r="U21" t="s">
        <v>21</v>
      </c>
      <c r="V21" s="36">
        <f>S12</f>
        <v>73.88877999099778</v>
      </c>
      <c r="W21" s="36">
        <f>Y12</f>
        <v>28.543500326621924</v>
      </c>
      <c r="X21" s="37">
        <f>V21-W21</f>
        <v>45.34527966437585</v>
      </c>
      <c r="Y21" s="28">
        <f>100-(W21*100/V21)</f>
        <v>61.36964187242025</v>
      </c>
    </row>
    <row r="22" spans="21:25" ht="15">
      <c r="U22" t="s">
        <v>22</v>
      </c>
      <c r="V22" s="36">
        <f>S13</f>
        <v>185.25244602322093</v>
      </c>
      <c r="W22" s="36">
        <f>Y13</f>
        <v>107.35304095153872</v>
      </c>
      <c r="X22" s="37">
        <f>V22-W22</f>
        <v>77.89940507168221</v>
      </c>
      <c r="Y22" s="28">
        <f>100-(W22*100/V22)</f>
        <v>42.050405672871776</v>
      </c>
    </row>
    <row r="24" ht="15">
      <c r="G24" s="36"/>
    </row>
    <row r="25" ht="15">
      <c r="G25" s="36"/>
    </row>
  </sheetData>
  <sheetProtection/>
  <mergeCells count="12">
    <mergeCell ref="E4:T4"/>
    <mergeCell ref="A7:A8"/>
    <mergeCell ref="D7:D8"/>
    <mergeCell ref="E7:I7"/>
    <mergeCell ref="A9:A10"/>
    <mergeCell ref="J7:N7"/>
    <mergeCell ref="O7:S7"/>
    <mergeCell ref="U7:Y7"/>
    <mergeCell ref="B11:B12"/>
    <mergeCell ref="T7:T8"/>
    <mergeCell ref="B7:B8"/>
    <mergeCell ref="C7:C8"/>
  </mergeCells>
  <printOptions/>
  <pageMargins left="0.7" right="0.7" top="0.75" bottom="0.75" header="0.3" footer="0.3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A7" sqref="A7:F7"/>
    </sheetView>
  </sheetViews>
  <sheetFormatPr defaultColWidth="11.421875" defaultRowHeight="15"/>
  <cols>
    <col min="3" max="3" width="15.421875" style="0" customWidth="1"/>
    <col min="4" max="4" width="19.00390625" style="0" customWidth="1"/>
    <col min="5" max="5" width="18.140625" style="0" customWidth="1"/>
    <col min="6" max="6" width="11.57421875" style="0" customWidth="1"/>
    <col min="7" max="7" width="15.8515625" style="0" bestFit="1" customWidth="1"/>
    <col min="8" max="8" width="20.421875" style="0" customWidth="1"/>
    <col min="9" max="9" width="32.140625" style="0" customWidth="1"/>
  </cols>
  <sheetData>
    <row r="1" spans="1:8" ht="15" customHeight="1">
      <c r="A1" s="92"/>
      <c r="B1" s="92"/>
      <c r="C1" s="93" t="s">
        <v>46</v>
      </c>
      <c r="D1" s="93"/>
      <c r="E1" s="93"/>
      <c r="F1" s="93"/>
      <c r="G1" s="93"/>
      <c r="H1" s="93"/>
    </row>
    <row r="2" spans="1:8" ht="15" customHeight="1">
      <c r="A2" s="92"/>
      <c r="B2" s="92"/>
      <c r="C2" s="93"/>
      <c r="D2" s="93"/>
      <c r="E2" s="93"/>
      <c r="F2" s="93"/>
      <c r="G2" s="93"/>
      <c r="H2" s="93"/>
    </row>
    <row r="3" spans="1:8" ht="15" customHeight="1">
      <c r="A3" s="92"/>
      <c r="B3" s="92"/>
      <c r="C3" s="93"/>
      <c r="D3" s="93"/>
      <c r="E3" s="93"/>
      <c r="F3" s="93"/>
      <c r="G3" s="93"/>
      <c r="H3" s="93"/>
    </row>
    <row r="4" spans="1:8" ht="15" customHeight="1">
      <c r="A4" s="92"/>
      <c r="B4" s="92"/>
      <c r="C4" s="93"/>
      <c r="D4" s="93"/>
      <c r="E4" s="93"/>
      <c r="F4" s="93"/>
      <c r="G4" s="93"/>
      <c r="H4" s="93"/>
    </row>
    <row r="6" spans="1:9" ht="26.25">
      <c r="A6" s="94" t="s">
        <v>59</v>
      </c>
      <c r="B6" s="94"/>
      <c r="C6" s="94"/>
      <c r="D6" s="94"/>
      <c r="E6" s="94"/>
      <c r="F6" s="94"/>
      <c r="G6" s="94"/>
      <c r="H6" s="94"/>
      <c r="I6" s="16"/>
    </row>
    <row r="7" spans="1:8" s="17" customFormat="1" ht="31.5" customHeight="1">
      <c r="A7" s="83" t="s">
        <v>48</v>
      </c>
      <c r="B7" s="83"/>
      <c r="C7" s="83"/>
      <c r="D7" s="83"/>
      <c r="E7" s="83"/>
      <c r="F7" s="83"/>
      <c r="G7" s="84" t="s">
        <v>60</v>
      </c>
      <c r="H7" s="84"/>
    </row>
    <row r="8" spans="1:9" ht="22.5" customHeight="1">
      <c r="A8" s="82" t="s">
        <v>2</v>
      </c>
      <c r="B8" s="82"/>
      <c r="C8" s="82"/>
      <c r="D8" s="82" t="s">
        <v>23</v>
      </c>
      <c r="E8" s="81" t="s">
        <v>57</v>
      </c>
      <c r="F8" s="82">
        <v>2015</v>
      </c>
      <c r="G8" s="82"/>
      <c r="H8" s="81" t="s">
        <v>30</v>
      </c>
      <c r="I8" s="81" t="s">
        <v>33</v>
      </c>
    </row>
    <row r="9" spans="1:9" ht="47.25">
      <c r="A9" s="82"/>
      <c r="B9" s="82"/>
      <c r="C9" s="82"/>
      <c r="D9" s="82"/>
      <c r="E9" s="82"/>
      <c r="F9" s="18" t="s">
        <v>24</v>
      </c>
      <c r="G9" s="18" t="s">
        <v>61</v>
      </c>
      <c r="H9" s="82"/>
      <c r="I9" s="82"/>
    </row>
    <row r="10" spans="1:9" ht="32.25" customHeight="1">
      <c r="A10" s="86" t="s">
        <v>25</v>
      </c>
      <c r="B10" s="86"/>
      <c r="C10" s="86"/>
      <c r="D10" s="19" t="s">
        <v>26</v>
      </c>
      <c r="E10" s="20">
        <f>'Indicadores por trimestre'!S9</f>
        <v>4.18226507346926</v>
      </c>
      <c r="F10" s="21">
        <v>0</v>
      </c>
      <c r="G10" s="22">
        <f>'Indicadores por trimestre'!Y9</f>
        <v>3.782667980629953</v>
      </c>
      <c r="H10" s="23">
        <f>(E10-G10)/E10</f>
        <v>0.09554561602854951</v>
      </c>
      <c r="I10" s="34"/>
    </row>
    <row r="11" spans="1:9" ht="32.25" customHeight="1">
      <c r="A11" s="86" t="s">
        <v>43</v>
      </c>
      <c r="B11" s="86"/>
      <c r="C11" s="86"/>
      <c r="D11" s="19" t="s">
        <v>26</v>
      </c>
      <c r="E11" s="22">
        <f>'Indicadores por trimestre'!S10</f>
        <v>10.789549596939537</v>
      </c>
      <c r="F11" s="21">
        <v>0</v>
      </c>
      <c r="G11" s="22">
        <f>'Indicadores por trimestre'!Y10</f>
        <v>9.60947485866426</v>
      </c>
      <c r="H11" s="23">
        <f>(E11-G11)/E11</f>
        <v>0.10937201109951854</v>
      </c>
      <c r="I11" s="34"/>
    </row>
    <row r="12" spans="1:9" ht="21.75" customHeight="1">
      <c r="A12" s="87" t="s">
        <v>27</v>
      </c>
      <c r="B12" s="87"/>
      <c r="C12" s="87"/>
      <c r="D12" s="24" t="s">
        <v>12</v>
      </c>
      <c r="E12" s="22">
        <f>'Indicadores por trimestre'!S11</f>
        <v>1.780390235312995</v>
      </c>
      <c r="F12" s="21">
        <v>0</v>
      </c>
      <c r="G12" s="22">
        <f>'Indicadores por trimestre'!Y11</f>
        <v>1.4256419583607063</v>
      </c>
      <c r="H12" s="23">
        <f>(E12-G12)/E12</f>
        <v>0.19925310188522996</v>
      </c>
      <c r="I12" s="33"/>
    </row>
    <row r="13" spans="1:9" ht="21.75" customHeight="1">
      <c r="A13" s="88" t="s">
        <v>28</v>
      </c>
      <c r="B13" s="88"/>
      <c r="C13" s="88"/>
      <c r="D13" s="25" t="s">
        <v>12</v>
      </c>
      <c r="E13" s="20">
        <f>'Indicadores por trimestre'!S12</f>
        <v>73.88877999099778</v>
      </c>
      <c r="F13" s="21">
        <v>0.6</v>
      </c>
      <c r="G13" s="22">
        <f>'Indicadores por trimestre'!Y12</f>
        <v>28.543500326621924</v>
      </c>
      <c r="H13" s="23">
        <f>(E13-G13)/E13</f>
        <v>0.6136964187242026</v>
      </c>
      <c r="I13" s="34"/>
    </row>
    <row r="14" spans="1:9" ht="39.75" customHeight="1">
      <c r="A14" s="89" t="s">
        <v>29</v>
      </c>
      <c r="B14" s="89"/>
      <c r="C14" s="89"/>
      <c r="D14" s="26" t="s">
        <v>15</v>
      </c>
      <c r="E14" s="20">
        <f>'Indicadores por trimestre'!S13</f>
        <v>185.25244602322093</v>
      </c>
      <c r="F14" s="21">
        <v>0.25</v>
      </c>
      <c r="G14" s="22">
        <f>'Indicadores por trimestre'!Y13</f>
        <v>107.35304095153872</v>
      </c>
      <c r="H14" s="23">
        <f>(E14-G14)/E14</f>
        <v>0.4205040567287177</v>
      </c>
      <c r="I14" s="34"/>
    </row>
    <row r="15" ht="10.5" customHeight="1"/>
    <row r="16" spans="3:8" ht="12.75" customHeight="1">
      <c r="C16" s="90"/>
      <c r="D16" s="90"/>
      <c r="E16" s="90"/>
      <c r="F16" s="90"/>
      <c r="G16" s="90"/>
      <c r="H16" s="90"/>
    </row>
    <row r="17" spans="3:7" ht="15">
      <c r="C17" s="27"/>
      <c r="G17" t="s">
        <v>58</v>
      </c>
    </row>
    <row r="18" ht="15.75" thickBot="1"/>
    <row r="19" spans="1:8" ht="15.75" thickBot="1">
      <c r="A19" s="31"/>
      <c r="B19" s="85" t="s">
        <v>31</v>
      </c>
      <c r="C19" s="85"/>
      <c r="D19" s="30"/>
      <c r="E19" s="30"/>
      <c r="F19" s="30"/>
      <c r="G19" s="30"/>
      <c r="H19" s="30"/>
    </row>
    <row r="20" spans="1:8" ht="15.75" thickBot="1">
      <c r="A20" s="32"/>
      <c r="B20" s="85" t="s">
        <v>32</v>
      </c>
      <c r="C20" s="85"/>
      <c r="H20" s="28"/>
    </row>
    <row r="21" ht="15">
      <c r="G21" s="29"/>
    </row>
    <row r="22" spans="1:8" ht="15" customHeight="1">
      <c r="A22" s="97" t="s">
        <v>2</v>
      </c>
      <c r="B22" s="97"/>
      <c r="C22" s="97"/>
      <c r="D22" s="98" t="s">
        <v>36</v>
      </c>
      <c r="E22" s="97" t="s">
        <v>65</v>
      </c>
      <c r="F22" s="97"/>
      <c r="G22" s="98" t="s">
        <v>39</v>
      </c>
      <c r="H22" s="98" t="s">
        <v>40</v>
      </c>
    </row>
    <row r="23" spans="1:8" ht="15" customHeight="1">
      <c r="A23" s="97"/>
      <c r="B23" s="97"/>
      <c r="C23" s="97"/>
      <c r="D23" s="98"/>
      <c r="E23" s="42" t="s">
        <v>38</v>
      </c>
      <c r="F23" s="42" t="s">
        <v>23</v>
      </c>
      <c r="G23" s="98"/>
      <c r="H23" s="98"/>
    </row>
    <row r="24" spans="1:8" ht="39" customHeight="1">
      <c r="A24" s="95" t="s">
        <v>25</v>
      </c>
      <c r="B24" s="95"/>
      <c r="C24" s="95"/>
      <c r="D24" s="38" t="s">
        <v>37</v>
      </c>
      <c r="E24" s="54" t="s">
        <v>51</v>
      </c>
      <c r="F24" s="66">
        <f>E10</f>
        <v>4.18226507346926</v>
      </c>
      <c r="G24" s="53">
        <f>G10</f>
        <v>3.782667980629953</v>
      </c>
      <c r="H24" s="44">
        <f>(F24-G24)/F24</f>
        <v>0.09554561602854951</v>
      </c>
    </row>
    <row r="25" spans="1:8" ht="39" customHeight="1">
      <c r="A25" s="95" t="s">
        <v>25</v>
      </c>
      <c r="B25" s="95"/>
      <c r="C25" s="95"/>
      <c r="D25" s="38" t="s">
        <v>37</v>
      </c>
      <c r="E25" s="54" t="s">
        <v>52</v>
      </c>
      <c r="F25" s="66">
        <f>E11</f>
        <v>10.789549596939537</v>
      </c>
      <c r="G25" s="53">
        <f>G11</f>
        <v>9.60947485866426</v>
      </c>
      <c r="H25" s="44">
        <f>(F25-G25)/F25</f>
        <v>0.10937201109951854</v>
      </c>
    </row>
    <row r="26" spans="1:8" ht="78.75">
      <c r="A26" s="99" t="s">
        <v>27</v>
      </c>
      <c r="B26" s="99"/>
      <c r="C26" s="99"/>
      <c r="D26" s="39" t="s">
        <v>12</v>
      </c>
      <c r="E26" s="54" t="s">
        <v>53</v>
      </c>
      <c r="F26" s="43">
        <f>E12</f>
        <v>1.780390235312995</v>
      </c>
      <c r="G26" s="43">
        <f>G12</f>
        <v>1.4256419583607063</v>
      </c>
      <c r="H26" s="44">
        <f>(F26-G26)/F26</f>
        <v>0.19925310188522996</v>
      </c>
    </row>
    <row r="27" spans="1:8" ht="56.25">
      <c r="A27" s="96" t="s">
        <v>28</v>
      </c>
      <c r="B27" s="96"/>
      <c r="C27" s="96"/>
      <c r="D27" s="40" t="s">
        <v>12</v>
      </c>
      <c r="E27" s="54" t="s">
        <v>54</v>
      </c>
      <c r="F27" s="43">
        <f>E13</f>
        <v>73.88877999099778</v>
      </c>
      <c r="G27" s="43">
        <f>G13</f>
        <v>28.543500326621924</v>
      </c>
      <c r="H27" s="44">
        <f>(F27-G27)/F27</f>
        <v>0.6136964187242026</v>
      </c>
    </row>
    <row r="28" spans="1:8" ht="56.25">
      <c r="A28" s="91" t="s">
        <v>29</v>
      </c>
      <c r="B28" s="91"/>
      <c r="C28" s="91"/>
      <c r="D28" s="41" t="s">
        <v>15</v>
      </c>
      <c r="E28" s="54" t="s">
        <v>55</v>
      </c>
      <c r="F28" s="43">
        <f>E14</f>
        <v>185.25244602322093</v>
      </c>
      <c r="G28" s="43">
        <f>G14</f>
        <v>107.35304095153872</v>
      </c>
      <c r="H28" s="44">
        <f>(F28-G28)/F28</f>
        <v>0.4205040567287177</v>
      </c>
    </row>
    <row r="30" ht="15">
      <c r="F30" s="45">
        <v>20</v>
      </c>
    </row>
    <row r="31" ht="15">
      <c r="F31" s="45">
        <v>18</v>
      </c>
    </row>
    <row r="32" ht="15">
      <c r="F32" s="45">
        <v>22</v>
      </c>
    </row>
    <row r="33" ht="15">
      <c r="F33" s="45">
        <v>11</v>
      </c>
    </row>
    <row r="34" ht="15">
      <c r="F34" s="45">
        <v>22</v>
      </c>
    </row>
    <row r="35" ht="15">
      <c r="F35" s="45">
        <v>21</v>
      </c>
    </row>
    <row r="36" ht="15">
      <c r="F36" s="45">
        <v>22</v>
      </c>
    </row>
    <row r="37" ht="15">
      <c r="F37" s="45">
        <v>23</v>
      </c>
    </row>
    <row r="38" ht="15">
      <c r="F38" s="45">
        <v>24</v>
      </c>
    </row>
    <row r="39" ht="15">
      <c r="F39" s="45">
        <v>27</v>
      </c>
    </row>
    <row r="40" ht="15">
      <c r="F40" s="45">
        <v>22</v>
      </c>
    </row>
    <row r="41" ht="15">
      <c r="F41" s="45">
        <v>16</v>
      </c>
    </row>
    <row r="42" ht="15">
      <c r="F42" s="45">
        <f>SUM(F30:F41)</f>
        <v>248</v>
      </c>
    </row>
  </sheetData>
  <sheetProtection/>
  <mergeCells count="29">
    <mergeCell ref="A27:C27"/>
    <mergeCell ref="E22:F22"/>
    <mergeCell ref="B20:C20"/>
    <mergeCell ref="G22:G23"/>
    <mergeCell ref="H22:H23"/>
    <mergeCell ref="A22:C23"/>
    <mergeCell ref="D22:D23"/>
    <mergeCell ref="A26:C26"/>
    <mergeCell ref="A25:C25"/>
    <mergeCell ref="A28:C28"/>
    <mergeCell ref="I8:I9"/>
    <mergeCell ref="A1:B4"/>
    <mergeCell ref="C1:H4"/>
    <mergeCell ref="A6:H6"/>
    <mergeCell ref="A8:C9"/>
    <mergeCell ref="D8:D9"/>
    <mergeCell ref="E8:E9"/>
    <mergeCell ref="F8:G8"/>
    <mergeCell ref="A24:C24"/>
    <mergeCell ref="H8:H9"/>
    <mergeCell ref="A7:F7"/>
    <mergeCell ref="G7:H7"/>
    <mergeCell ref="B19:C19"/>
    <mergeCell ref="A10:C10"/>
    <mergeCell ref="A12:C12"/>
    <mergeCell ref="A13:C13"/>
    <mergeCell ref="A14:C14"/>
    <mergeCell ref="C16:H16"/>
    <mergeCell ref="A11:C11"/>
  </mergeCells>
  <conditionalFormatting sqref="H10">
    <cfRule type="cellIs" priority="7" dxfId="1" operator="between" stopIfTrue="1">
      <formula>3</formula>
      <formula>5</formula>
    </cfRule>
    <cfRule type="cellIs" priority="8" dxfId="0" operator="greaterThanOrEqual" stopIfTrue="1">
      <formula>$F$10</formula>
    </cfRule>
  </conditionalFormatting>
  <conditionalFormatting sqref="H12">
    <cfRule type="cellIs" priority="5" dxfId="0" operator="greaterThanOrEqual" stopIfTrue="1">
      <formula>$F$10</formula>
    </cfRule>
    <cfRule type="cellIs" priority="6" dxfId="4" operator="lessThan" stopIfTrue="1">
      <formula>$F$10</formula>
    </cfRule>
  </conditionalFormatting>
  <conditionalFormatting sqref="H13">
    <cfRule type="cellIs" priority="4" dxfId="0" operator="greaterThanOrEqual" stopIfTrue="1">
      <formula>$F$13</formula>
    </cfRule>
  </conditionalFormatting>
  <conditionalFormatting sqref="H14">
    <cfRule type="cellIs" priority="3" dxfId="0" operator="greaterThanOrEqual" stopIfTrue="1">
      <formula>$F$14</formula>
    </cfRule>
  </conditionalFormatting>
  <conditionalFormatting sqref="H11">
    <cfRule type="cellIs" priority="1" dxfId="1" operator="between" stopIfTrue="1">
      <formula>3</formula>
      <formula>5</formula>
    </cfRule>
    <cfRule type="cellIs" priority="2" dxfId="0" operator="greaterThanOrEqual" stopIfTrue="1">
      <formula>$F$10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P2:V26"/>
  <sheetViews>
    <sheetView tabSelected="1" view="pageBreakPreview" zoomScale="85" zoomScaleSheetLayoutView="85" zoomScalePageLayoutView="0" workbookViewId="0" topLeftCell="B11">
      <selection activeCell="I44" sqref="I44"/>
    </sheetView>
  </sheetViews>
  <sheetFormatPr defaultColWidth="11.421875" defaultRowHeight="15"/>
  <cols>
    <col min="19" max="19" width="12.28125" style="0" bestFit="1" customWidth="1"/>
  </cols>
  <sheetData>
    <row r="2" spans="16:22" ht="47.25">
      <c r="P2" s="100" t="s">
        <v>64</v>
      </c>
      <c r="Q2" s="13"/>
      <c r="R2" s="14" t="s">
        <v>5</v>
      </c>
      <c r="S2" s="14" t="s">
        <v>6</v>
      </c>
      <c r="T2" s="14" t="s">
        <v>7</v>
      </c>
      <c r="U2" s="14" t="s">
        <v>8</v>
      </c>
      <c r="V2" s="14" t="s">
        <v>18</v>
      </c>
    </row>
    <row r="3" spans="16:22" ht="15">
      <c r="P3" s="100"/>
      <c r="Q3" s="13">
        <v>2014</v>
      </c>
      <c r="R3" s="55">
        <f>'Indicadores por trimestre'!O9</f>
        <v>1.2178725793796907</v>
      </c>
      <c r="S3" s="55">
        <f>'Indicadores por trimestre'!P9</f>
        <v>1.4783391515814954</v>
      </c>
      <c r="T3" s="55">
        <f>'Indicadores por trimestre'!Q9</f>
        <v>1.2984336871156046</v>
      </c>
      <c r="U3" s="55">
        <f>'Indicadores por trimestre'!R9</f>
        <v>0.1876196553924697</v>
      </c>
      <c r="V3" s="55">
        <f>'Indicadores por trimestre'!S9</f>
        <v>4.18226507346926</v>
      </c>
    </row>
    <row r="4" spans="16:22" ht="15">
      <c r="P4" s="100"/>
      <c r="Q4" s="13">
        <v>2015</v>
      </c>
      <c r="R4" s="55">
        <f>'Indicadores por trimestre'!U9</f>
        <v>1.3137738096635703</v>
      </c>
      <c r="S4" s="55">
        <f>'Indicadores por trimestre'!V9</f>
        <v>1.2575464892868609</v>
      </c>
      <c r="T4" s="55">
        <f>'Indicadores por trimestre'!W9</f>
        <v>1.2113476816795217</v>
      </c>
      <c r="U4" s="55">
        <f>'Indicadores por trimestre'!X9</f>
        <v>0</v>
      </c>
      <c r="V4" s="55">
        <f>'Indicadores por trimestre'!Y9</f>
        <v>3.782667980629953</v>
      </c>
    </row>
    <row r="6" spans="16:22" ht="47.25">
      <c r="P6" s="100" t="s">
        <v>20</v>
      </c>
      <c r="Q6" s="13"/>
      <c r="R6" s="14" t="s">
        <v>5</v>
      </c>
      <c r="S6" s="14" t="s">
        <v>6</v>
      </c>
      <c r="T6" s="14" t="s">
        <v>7</v>
      </c>
      <c r="U6" s="14" t="s">
        <v>8</v>
      </c>
      <c r="V6" s="14" t="s">
        <v>18</v>
      </c>
    </row>
    <row r="7" spans="16:22" ht="15">
      <c r="P7" s="100"/>
      <c r="Q7" s="13">
        <v>2014</v>
      </c>
      <c r="R7" s="55">
        <f>'Indicadores por trimestre'!O11</f>
        <v>0.45805393563148467</v>
      </c>
      <c r="S7" s="55">
        <f>'Indicadores por trimestre'!P11</f>
        <v>0.415834796238942</v>
      </c>
      <c r="T7" s="55">
        <f>'Indicadores por trimestre'!Q11</f>
        <v>0.39369502259525846</v>
      </c>
      <c r="U7" s="55">
        <f>'Indicadores por trimestre'!R11</f>
        <v>0.5128064808473098</v>
      </c>
      <c r="V7" s="55">
        <f>'Indicadores por trimestre'!S11</f>
        <v>1.780390235312995</v>
      </c>
    </row>
    <row r="8" spans="16:22" ht="15">
      <c r="P8" s="100"/>
      <c r="Q8" s="13">
        <v>2015</v>
      </c>
      <c r="R8" s="55">
        <f>'Indicadores por trimestre'!U11</f>
        <v>0.5442308876206768</v>
      </c>
      <c r="S8" s="55">
        <f>'Indicadores por trimestre'!V11</f>
        <v>0.5031872576440307</v>
      </c>
      <c r="T8" s="55">
        <f>'Indicadores por trimestre'!W11</f>
        <v>0.3782238130959987</v>
      </c>
      <c r="U8" s="55">
        <f>'Indicadores por trimestre'!X11</f>
        <v>0</v>
      </c>
      <c r="V8" s="55">
        <f>'Indicadores por trimestre'!Y11</f>
        <v>1.4256419583607063</v>
      </c>
    </row>
    <row r="10" spans="16:22" ht="47.25">
      <c r="P10" s="101" t="s">
        <v>21</v>
      </c>
      <c r="Q10" s="13"/>
      <c r="R10" s="14" t="s">
        <v>5</v>
      </c>
      <c r="S10" s="14" t="s">
        <v>6</v>
      </c>
      <c r="T10" s="14" t="s">
        <v>7</v>
      </c>
      <c r="U10" s="14" t="s">
        <v>8</v>
      </c>
      <c r="V10" s="14" t="s">
        <v>18</v>
      </c>
    </row>
    <row r="11" spans="16:22" ht="15">
      <c r="P11" s="101"/>
      <c r="Q11" s="13">
        <v>2014</v>
      </c>
      <c r="R11" s="55">
        <f>'Indicadores por trimestre'!O12</f>
        <v>37.53244120032441</v>
      </c>
      <c r="S11" s="55">
        <f>'Indicadores por trimestre'!P12</f>
        <v>18.122048089308716</v>
      </c>
      <c r="T11" s="55">
        <f>'Indicadores por trimestre'!Q12</f>
        <v>5.462551570929864</v>
      </c>
      <c r="U11" s="55">
        <f>'Indicadores por trimestre'!R12</f>
        <v>12.771739130434781</v>
      </c>
      <c r="V11" s="55">
        <f>'Indicadores por trimestre'!S12</f>
        <v>73.88877999099778</v>
      </c>
    </row>
    <row r="12" spans="16:22" ht="15">
      <c r="P12" s="101"/>
      <c r="Q12" s="13">
        <v>2015</v>
      </c>
      <c r="R12" s="55">
        <f>'Indicadores por trimestre'!U12</f>
        <v>3.1396190016879673</v>
      </c>
      <c r="S12" s="55">
        <f>'Indicadores por trimestre'!V12</f>
        <v>19.642857142857142</v>
      </c>
      <c r="T12" s="55">
        <f>'Indicadores por trimestre'!W12</f>
        <v>5.761024182076813</v>
      </c>
      <c r="U12" s="55">
        <f>'Indicadores por trimestre'!X12</f>
        <v>0</v>
      </c>
      <c r="V12" s="55">
        <f>'Indicadores por trimestre'!Y12</f>
        <v>28.543500326621924</v>
      </c>
    </row>
    <row r="14" spans="16:22" ht="47.25">
      <c r="P14" s="100" t="s">
        <v>22</v>
      </c>
      <c r="Q14" s="13"/>
      <c r="R14" s="14" t="s">
        <v>5</v>
      </c>
      <c r="S14" s="14" t="s">
        <v>6</v>
      </c>
      <c r="T14" s="14" t="s">
        <v>7</v>
      </c>
      <c r="U14" s="14" t="s">
        <v>8</v>
      </c>
      <c r="V14" s="14" t="s">
        <v>18</v>
      </c>
    </row>
    <row r="15" spans="16:22" ht="15">
      <c r="P15" s="100"/>
      <c r="Q15" s="13">
        <v>2014</v>
      </c>
      <c r="R15" s="55">
        <f>'Indicadores por trimestre'!O13</f>
        <v>43.21964419460939</v>
      </c>
      <c r="S15" s="55">
        <f>'Indicadores por trimestre'!P13</f>
        <v>51.17407230647372</v>
      </c>
      <c r="T15" s="55">
        <f>'Indicadores por trimestre'!Q13</f>
        <v>53.17805661573341</v>
      </c>
      <c r="U15" s="55">
        <f>'Indicadores por trimestre'!R13</f>
        <v>37.6806729064044</v>
      </c>
      <c r="V15" s="55">
        <f>'Indicadores por trimestre'!S13</f>
        <v>185.25244602322093</v>
      </c>
    </row>
    <row r="16" spans="16:22" ht="15">
      <c r="P16" s="100"/>
      <c r="Q16" s="13">
        <v>2015</v>
      </c>
      <c r="R16" s="55">
        <f>'Indicadores por trimestre'!U13</f>
        <v>36.22026087200354</v>
      </c>
      <c r="S16" s="55">
        <f>'Indicadores por trimestre'!V13</f>
        <v>41.09811273091099</v>
      </c>
      <c r="T16" s="55">
        <f>'Indicadores por trimestre'!W13</f>
        <v>30.034667348624183</v>
      </c>
      <c r="U16" s="55">
        <f>'Indicadores por trimestre'!X13</f>
        <v>0</v>
      </c>
      <c r="V16" s="55">
        <f>'Indicadores por trimestre'!Y13</f>
        <v>107.35304095153872</v>
      </c>
    </row>
    <row r="20" spans="16:22" ht="47.25">
      <c r="P20" s="100" t="s">
        <v>47</v>
      </c>
      <c r="Q20" s="13"/>
      <c r="R20" s="14" t="s">
        <v>5</v>
      </c>
      <c r="S20" s="14" t="s">
        <v>6</v>
      </c>
      <c r="T20" s="14" t="s">
        <v>7</v>
      </c>
      <c r="U20" s="14" t="s">
        <v>8</v>
      </c>
      <c r="V20" s="14" t="s">
        <v>18</v>
      </c>
    </row>
    <row r="21" spans="16:22" ht="15">
      <c r="P21" s="100"/>
      <c r="Q21" s="13">
        <v>2014</v>
      </c>
      <c r="R21" s="55">
        <f>'Indicadores por trimestre'!O10</f>
        <v>2.5835829321047394</v>
      </c>
      <c r="S21" s="55">
        <f>'Indicadores por trimestre'!P10</f>
        <v>3.0489987940762893</v>
      </c>
      <c r="T21" s="55">
        <f>'Indicadores por trimestre'!Q10</f>
        <v>2.605978719514092</v>
      </c>
      <c r="U21" s="55">
        <f>'Indicadores por trimestre'!R10</f>
        <v>2.550989151244416</v>
      </c>
      <c r="V21" s="55">
        <f>'Indicadores por trimestre'!S10</f>
        <v>10.789549596939537</v>
      </c>
    </row>
    <row r="22" spans="16:22" ht="15">
      <c r="P22" s="100"/>
      <c r="Q22" s="13">
        <v>2015</v>
      </c>
      <c r="R22" s="55">
        <f>'Indicadores por trimestre'!U10</f>
        <v>3.4995005010528386</v>
      </c>
      <c r="S22" s="55">
        <f>'Indicadores por trimestre'!V10</f>
        <v>3.227960894026676</v>
      </c>
      <c r="T22" s="55">
        <f>'Indicadores por trimestre'!W10</f>
        <v>2.8820134635847463</v>
      </c>
      <c r="U22" s="55">
        <f>'Indicadores por trimestre'!X10</f>
        <v>0</v>
      </c>
      <c r="V22" s="59">
        <f>'Indicadores por trimestre'!Y10</f>
        <v>9.60947485866426</v>
      </c>
    </row>
    <row r="26" ht="15">
      <c r="P26" t="s">
        <v>63</v>
      </c>
    </row>
  </sheetData>
  <sheetProtection/>
  <mergeCells count="5">
    <mergeCell ref="P2:P4"/>
    <mergeCell ref="P6:P8"/>
    <mergeCell ref="P10:P12"/>
    <mergeCell ref="P14:P16"/>
    <mergeCell ref="P20:P22"/>
  </mergeCells>
  <printOptions/>
  <pageMargins left="0.7" right="0.7" top="0.75" bottom="0.75" header="0.3" footer="0.3"/>
  <pageSetup horizontalDpi="600" verticalDpi="600" orientation="portrait" r:id="rId2"/>
  <colBreaks count="1" manualBreakCount="1">
    <brk id="1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ITST</dc:creator>
  <cp:keywords/>
  <dc:description/>
  <cp:lastModifiedBy>USUARIO</cp:lastModifiedBy>
  <cp:lastPrinted>2014-04-07T23:44:27Z</cp:lastPrinted>
  <dcterms:created xsi:type="dcterms:W3CDTF">2011-11-22T16:29:23Z</dcterms:created>
  <dcterms:modified xsi:type="dcterms:W3CDTF">2016-06-27T20:14:55Z</dcterms:modified>
  <cp:category/>
  <cp:version/>
  <cp:contentType/>
  <cp:contentStatus/>
</cp:coreProperties>
</file>